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<sst xmlns="http://schemas.openxmlformats.org/spreadsheetml/2006/main" count="98" uniqueCount="69">
  <si>
    <t xml:space="preserve">     STATEMENT  OF RECEIPTS AND  DISBURSEMENTS FOR THE YEAR 2005-06</t>
  </si>
  <si>
    <t>(Rs in crores)</t>
  </si>
  <si>
    <t xml:space="preserve">S.N </t>
  </si>
  <si>
    <t>HEAD/ITEM</t>
  </si>
  <si>
    <t>ACTUALS</t>
  </si>
  <si>
    <t>COPPY</t>
  </si>
  <si>
    <t>%VARIATION</t>
  </si>
  <si>
    <t xml:space="preserve"> UP TO</t>
  </si>
  <si>
    <t>RECEIPTS</t>
  </si>
  <si>
    <t>Consolidated Fund of India</t>
  </si>
  <si>
    <t>Revenue Receipts</t>
  </si>
  <si>
    <t>Tax Revenue</t>
  </si>
  <si>
    <t>%</t>
  </si>
  <si>
    <t>M.H-0021</t>
  </si>
  <si>
    <t>Non-Tax Revenue</t>
  </si>
  <si>
    <t>M.H.-0044</t>
  </si>
  <si>
    <t>M.H.-0049</t>
  </si>
  <si>
    <t>M.H.-0071</t>
  </si>
  <si>
    <t>M.H.-0075</t>
  </si>
  <si>
    <t>M.H.-0210</t>
  </si>
  <si>
    <t>M.H.-0216</t>
  </si>
  <si>
    <t>M.H.-0235</t>
  </si>
  <si>
    <t>M.H.-1275</t>
  </si>
  <si>
    <t>Grants in Aid &amp;Contributions</t>
  </si>
  <si>
    <t>Capital Receipts</t>
  </si>
  <si>
    <t>Recovery of Loans</t>
  </si>
  <si>
    <t>Other Non Debt Capital receipts</t>
  </si>
  <si>
    <t>M.H.-7610</t>
  </si>
  <si>
    <t>Public Debt</t>
  </si>
  <si>
    <t>Contigency Fund</t>
  </si>
  <si>
    <t>Public Account</t>
  </si>
  <si>
    <t>M.H.-8009</t>
  </si>
  <si>
    <t>M.H.-8011</t>
  </si>
  <si>
    <t>M.H.-8235</t>
  </si>
  <si>
    <t>M.H.-8443</t>
  </si>
  <si>
    <t>M.H.-8554</t>
  </si>
  <si>
    <t>M.H.-8671</t>
  </si>
  <si>
    <t>M.H.-8782</t>
  </si>
  <si>
    <t>M.H.8447</t>
  </si>
  <si>
    <t xml:space="preserve"> Total Public Account</t>
  </si>
  <si>
    <t>A</t>
  </si>
  <si>
    <t>Total Receipts</t>
  </si>
  <si>
    <t>Disbursements</t>
  </si>
  <si>
    <t>Revenue Expenditure</t>
  </si>
  <si>
    <t>Plan</t>
  </si>
  <si>
    <t>M.H.-3275</t>
  </si>
  <si>
    <t>M.H.-3451</t>
  </si>
  <si>
    <t>Total Plan</t>
  </si>
  <si>
    <t>Non-Plan</t>
  </si>
  <si>
    <t>M.H.-2071</t>
  </si>
  <si>
    <t xml:space="preserve"> </t>
  </si>
  <si>
    <t>M.H.-2235</t>
  </si>
  <si>
    <t>M.H.-2049</t>
  </si>
  <si>
    <t>M.H.-6859</t>
  </si>
  <si>
    <t>M.H- 2852</t>
  </si>
  <si>
    <t>Capital Expenditure</t>
  </si>
  <si>
    <t>Loans and advances</t>
  </si>
  <si>
    <t>M.H.7610</t>
  </si>
  <si>
    <t xml:space="preserve">Contingency Fund </t>
  </si>
  <si>
    <t>M.H.-8447</t>
  </si>
  <si>
    <t>Total Public Account</t>
  </si>
  <si>
    <t>B</t>
  </si>
  <si>
    <t>Total Disbursements</t>
  </si>
  <si>
    <t>C</t>
  </si>
  <si>
    <t>Net Cash Flow(A-B)</t>
  </si>
  <si>
    <t>COPPY-Corresponding figure for previous year</t>
  </si>
  <si>
    <t xml:space="preserve">          MINISTRY/DEPARTMENT:COMMUNICATIONS/TELECOMMUNICATIONS</t>
  </si>
  <si>
    <t>M.H.-0050</t>
  </si>
  <si>
    <t>Oct'05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</si>
</sst>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0" fontId="1" fillId="0" borderId="2" xfId="0" applyFont="1" applyFill="1" applyBorder="1" applyAlignment="1">
      <alignment/>
    </xf>
    <xf numFmtId="2" fontId="0" fillId="0" borderId="2" xfId="0" applyNumberFormat="1" applyFill="1" applyBorder="1" applyAlignment="1">
      <alignment/>
    </xf>
    <xf numFmtId="17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95"/>
  <sheetViews>
    <sheetView tabSelected="1" workbookViewId="0" topLeftCell="A22">
      <selection activeCell="J17" sqref="J17"/>
    </sheetView>
  </sheetViews>
  <sheetFormatPr defaultColWidth="9.140625" defaultRowHeight="12.75"/>
  <sheetData>
    <row r="2" ht="18">
      <c r="C2" s="10" t="s">
        <v>68</v>
      </c>
    </row>
    <row r="4" spans="1:7" ht="12.75">
      <c r="A4" s="1" t="s">
        <v>66</v>
      </c>
      <c r="C4" s="1"/>
      <c r="D4" s="1"/>
      <c r="E4" s="1"/>
      <c r="F4" s="1"/>
      <c r="G4" s="2"/>
    </row>
    <row r="5" spans="1:7" ht="12.75">
      <c r="A5" s="1" t="s">
        <v>0</v>
      </c>
      <c r="B5" s="3"/>
      <c r="C5" s="1"/>
      <c r="D5" s="1"/>
      <c r="E5" s="1"/>
      <c r="F5" s="1"/>
      <c r="G5" s="1"/>
    </row>
    <row r="6" spans="1:7" ht="12.75">
      <c r="A6" s="2"/>
      <c r="B6" s="2"/>
      <c r="C6" s="2"/>
      <c r="D6" s="2"/>
      <c r="E6" s="4" t="s">
        <v>1</v>
      </c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/>
      <c r="G8" s="2"/>
    </row>
    <row r="9" spans="1:7" ht="12.75">
      <c r="A9" s="1"/>
      <c r="B9" s="1"/>
      <c r="C9" s="1" t="s">
        <v>7</v>
      </c>
      <c r="D9" s="1"/>
      <c r="E9" s="1"/>
      <c r="F9" s="1"/>
      <c r="G9" s="2"/>
    </row>
    <row r="10" spans="1:7" ht="12.75">
      <c r="A10" s="1"/>
      <c r="B10" s="1"/>
      <c r="C10" s="5" t="s">
        <v>68</v>
      </c>
      <c r="D10" s="1"/>
      <c r="E10" s="1"/>
      <c r="F10" s="1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1" t="s">
        <v>8</v>
      </c>
      <c r="C12" s="2"/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2"/>
      <c r="B14" s="1" t="s">
        <v>9</v>
      </c>
      <c r="C14" s="2"/>
      <c r="D14" s="2"/>
      <c r="E14" s="2"/>
      <c r="F14" s="2"/>
      <c r="G14" s="2"/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2"/>
      <c r="B16" s="1" t="s">
        <v>10</v>
      </c>
      <c r="C16" s="2"/>
      <c r="D16" s="2"/>
      <c r="E16" s="2"/>
      <c r="F16" s="2"/>
      <c r="G16" s="2"/>
    </row>
    <row r="17" spans="1:7" ht="12.75">
      <c r="A17" s="2"/>
      <c r="B17" s="2" t="s">
        <v>11</v>
      </c>
      <c r="C17" s="2">
        <v>0.87</v>
      </c>
      <c r="D17" s="2">
        <v>1.15</v>
      </c>
      <c r="E17" s="6">
        <f>(C17-D17)*100/ABS(D17)</f>
        <v>-24.347826086956516</v>
      </c>
      <c r="F17" s="2" t="s">
        <v>12</v>
      </c>
      <c r="G17" s="2"/>
    </row>
    <row r="18" spans="1:7" ht="12.75">
      <c r="A18" s="2"/>
      <c r="B18" s="2" t="s">
        <v>13</v>
      </c>
      <c r="C18" s="2"/>
      <c r="D18" s="2"/>
      <c r="E18" s="6"/>
      <c r="F18" s="2"/>
      <c r="G18" s="2"/>
    </row>
    <row r="19" spans="1:7" ht="12.75">
      <c r="A19" s="2"/>
      <c r="G19" s="2"/>
    </row>
    <row r="20" spans="1:7" ht="12.75">
      <c r="A20" s="2"/>
      <c r="B20" s="2" t="s">
        <v>14</v>
      </c>
      <c r="C20" s="2">
        <f>4418.55-C17-23.23</f>
        <v>4394.450000000001</v>
      </c>
      <c r="D20" s="2">
        <f>4381.4-D17-D36</f>
        <v>4345.73</v>
      </c>
      <c r="E20" s="6">
        <f>(C20-D20)*100/ABS(D20)</f>
        <v>1.1211004825426607</v>
      </c>
      <c r="F20" s="2" t="s">
        <v>12</v>
      </c>
      <c r="G20" s="2"/>
    </row>
    <row r="21" spans="1:7" ht="12.75">
      <c r="A21" s="2"/>
      <c r="B21" s="7" t="s">
        <v>15</v>
      </c>
      <c r="C21">
        <v>0</v>
      </c>
      <c r="D21">
        <v>0.3</v>
      </c>
      <c r="G21" s="2"/>
    </row>
    <row r="22" spans="1:7" ht="12.75">
      <c r="A22" s="2"/>
      <c r="B22" s="2" t="s">
        <v>16</v>
      </c>
      <c r="C22" s="2">
        <v>8.9</v>
      </c>
      <c r="D22" s="2">
        <v>8.79</v>
      </c>
      <c r="E22" s="6"/>
      <c r="F22" s="2"/>
      <c r="G22" s="2"/>
    </row>
    <row r="23" spans="1:7" ht="12.75">
      <c r="A23" s="2"/>
      <c r="B23" s="2" t="s">
        <v>67</v>
      </c>
      <c r="C23" s="2">
        <v>133.26</v>
      </c>
      <c r="D23" s="2">
        <v>192.97</v>
      </c>
      <c r="E23" s="6"/>
      <c r="F23" s="2"/>
      <c r="G23" s="2"/>
    </row>
    <row r="24" spans="1:7" ht="12.75">
      <c r="A24" s="2"/>
      <c r="B24" s="2" t="s">
        <v>17</v>
      </c>
      <c r="C24" s="2">
        <v>332.8</v>
      </c>
      <c r="D24" s="2">
        <v>370.65</v>
      </c>
      <c r="E24" s="6"/>
      <c r="F24" s="2"/>
      <c r="G24" s="2"/>
    </row>
    <row r="25" spans="1:7" ht="12.75">
      <c r="A25" s="2"/>
      <c r="B25" s="7" t="s">
        <v>18</v>
      </c>
      <c r="C25" s="7">
        <v>2.9</v>
      </c>
      <c r="D25" s="6">
        <v>0.5</v>
      </c>
      <c r="E25" s="6"/>
      <c r="F25" s="2"/>
      <c r="G25" s="2"/>
    </row>
    <row r="26" spans="1:7" ht="12.75">
      <c r="A26" s="2"/>
      <c r="B26" s="2" t="s">
        <v>19</v>
      </c>
      <c r="C26" s="2">
        <v>-2.11</v>
      </c>
      <c r="D26" s="2">
        <v>0</v>
      </c>
      <c r="E26" s="6"/>
      <c r="F26" s="2"/>
      <c r="G26" s="2"/>
    </row>
    <row r="27" spans="1:7" ht="12.75">
      <c r="A27" s="2"/>
      <c r="B27" s="7" t="s">
        <v>20</v>
      </c>
      <c r="C27" s="2">
        <v>0.09</v>
      </c>
      <c r="D27" s="2">
        <v>0.07</v>
      </c>
      <c r="E27" s="6"/>
      <c r="F27" s="2"/>
      <c r="G27" s="2"/>
    </row>
    <row r="28" spans="1:7" ht="12.75">
      <c r="A28" s="2"/>
      <c r="B28" s="2" t="s">
        <v>21</v>
      </c>
      <c r="C28" s="2">
        <v>0.02</v>
      </c>
      <c r="D28" s="2">
        <v>0.02</v>
      </c>
      <c r="E28" s="6"/>
      <c r="F28" s="2"/>
      <c r="G28" s="2"/>
    </row>
    <row r="29" spans="1:7" ht="12.75">
      <c r="A29" s="2"/>
      <c r="B29" s="2" t="s">
        <v>22</v>
      </c>
      <c r="C29" s="2">
        <v>3918.59</v>
      </c>
      <c r="D29" s="2">
        <v>3772.42</v>
      </c>
      <c r="E29" s="6"/>
      <c r="F29" s="2"/>
      <c r="G29" s="2"/>
    </row>
    <row r="30" spans="1:7" ht="12.75">
      <c r="A30" s="2"/>
      <c r="C30" s="6">
        <f>SUM(C22:C29)</f>
        <v>4394.45</v>
      </c>
      <c r="D30" s="6">
        <f>SUM(D21:D29)</f>
        <v>4345.72</v>
      </c>
      <c r="E30" s="6">
        <f>(C30-D30)*100/ABS(D30)</f>
        <v>1.1213331737893735</v>
      </c>
      <c r="F30" s="2" t="s">
        <v>12</v>
      </c>
      <c r="G30" s="6"/>
    </row>
    <row r="31" spans="1:7" ht="12.75">
      <c r="A31" s="2"/>
      <c r="B31" s="2" t="s">
        <v>23</v>
      </c>
      <c r="C31" s="2"/>
      <c r="D31" s="2"/>
      <c r="E31" s="6"/>
      <c r="F31" s="2"/>
      <c r="G31" s="2"/>
    </row>
    <row r="32" spans="1:7" ht="12.75">
      <c r="A32" s="2"/>
      <c r="B32" s="2"/>
      <c r="C32" s="2"/>
      <c r="D32" s="2"/>
      <c r="E32" s="6"/>
      <c r="F32" s="2"/>
      <c r="G32" s="2"/>
    </row>
    <row r="33" spans="1:7" ht="12.75">
      <c r="A33" s="2"/>
      <c r="B33" s="1" t="s">
        <v>24</v>
      </c>
      <c r="C33" s="2"/>
      <c r="D33" s="2"/>
      <c r="E33" s="6"/>
      <c r="F33" s="2"/>
      <c r="G33" s="2"/>
    </row>
    <row r="34" spans="1:7" ht="12.75">
      <c r="A34" s="2"/>
      <c r="B34" s="2"/>
      <c r="C34" s="2"/>
      <c r="D34" s="2"/>
      <c r="E34" s="6"/>
      <c r="F34" s="2"/>
      <c r="G34" s="2"/>
    </row>
    <row r="35" spans="1:7" ht="12.75">
      <c r="A35" s="2"/>
      <c r="B35" s="2" t="s">
        <v>25</v>
      </c>
      <c r="C35" s="2"/>
      <c r="D35" s="2"/>
      <c r="E35" s="6"/>
      <c r="F35" s="2"/>
      <c r="G35" s="2"/>
    </row>
    <row r="36" spans="1:7" ht="12.75">
      <c r="A36" s="2"/>
      <c r="B36" s="2" t="s">
        <v>26</v>
      </c>
      <c r="C36" s="2">
        <v>23.23</v>
      </c>
      <c r="D36" s="2">
        <v>34.52</v>
      </c>
      <c r="E36" s="6">
        <f>(C36-D36)*100/ABS(D36)</f>
        <v>-32.70567786790267</v>
      </c>
      <c r="F36" s="2" t="s">
        <v>12</v>
      </c>
      <c r="G36" s="2"/>
    </row>
    <row r="37" spans="1:7" ht="12.75">
      <c r="A37" s="2"/>
      <c r="B37" s="2" t="s">
        <v>27</v>
      </c>
      <c r="C37" s="2"/>
      <c r="D37" s="2"/>
      <c r="E37" s="6"/>
      <c r="F37" s="2"/>
      <c r="G37" s="2"/>
    </row>
    <row r="38" spans="1:7" ht="12.75">
      <c r="A38" s="2"/>
      <c r="B38" s="2" t="s">
        <v>28</v>
      </c>
      <c r="C38" s="2"/>
      <c r="D38" s="2"/>
      <c r="E38" s="6"/>
      <c r="F38" s="2"/>
      <c r="G38" s="2"/>
    </row>
    <row r="39" spans="1:7" ht="12.75">
      <c r="A39" s="2"/>
      <c r="B39" s="2" t="s">
        <v>29</v>
      </c>
      <c r="C39" s="2"/>
      <c r="D39" s="2"/>
      <c r="E39" s="6"/>
      <c r="F39" s="2"/>
      <c r="G39" s="2"/>
    </row>
    <row r="40" spans="1:7" ht="12.75">
      <c r="A40" s="2"/>
      <c r="B40" s="2" t="s">
        <v>30</v>
      </c>
      <c r="C40" s="6">
        <f>3230.53-45.9+1468.96-2838.82</f>
        <v>1814.77</v>
      </c>
      <c r="D40" s="6">
        <f>1562.97-61.99-713.62-8.56</f>
        <v>778.8000000000001</v>
      </c>
      <c r="E40" s="6">
        <f>(C40-D40)*100/ABS(D40)</f>
        <v>133.0213148433487</v>
      </c>
      <c r="F40" s="2" t="s">
        <v>12</v>
      </c>
      <c r="G40" s="2"/>
    </row>
    <row r="41" spans="1:7" ht="12.75">
      <c r="A41" s="2"/>
      <c r="B41" s="2" t="s">
        <v>31</v>
      </c>
      <c r="C41" s="2">
        <v>580.39</v>
      </c>
      <c r="D41" s="6">
        <v>562.2</v>
      </c>
      <c r="E41" s="6"/>
      <c r="F41" s="2"/>
      <c r="G41" s="2"/>
    </row>
    <row r="42" spans="1:7" ht="12.75">
      <c r="A42" s="2"/>
      <c r="B42" s="2" t="s">
        <v>32</v>
      </c>
      <c r="C42" s="2">
        <v>5.55</v>
      </c>
      <c r="D42" s="2">
        <v>8.49</v>
      </c>
      <c r="E42" s="6"/>
      <c r="F42" s="2"/>
      <c r="G42" s="2"/>
    </row>
    <row r="43" spans="1:7" ht="12.75">
      <c r="A43" s="2"/>
      <c r="B43" s="2" t="s">
        <v>33</v>
      </c>
      <c r="C43" s="2">
        <v>1216</v>
      </c>
      <c r="D43" s="6">
        <v>205.1</v>
      </c>
      <c r="E43" s="6"/>
      <c r="F43" s="2"/>
      <c r="G43" s="2"/>
    </row>
    <row r="44" spans="1:7" ht="12.75">
      <c r="A44" s="2"/>
      <c r="B44" s="2" t="s">
        <v>34</v>
      </c>
      <c r="C44" s="2">
        <v>8.64</v>
      </c>
      <c r="D44" s="2">
        <v>0.32</v>
      </c>
      <c r="E44" s="6"/>
      <c r="F44" s="2"/>
      <c r="G44" s="2"/>
    </row>
    <row r="45" spans="1:7" ht="12.75">
      <c r="A45" s="2"/>
      <c r="B45" s="2" t="s">
        <v>35</v>
      </c>
      <c r="C45" s="6">
        <v>3.61</v>
      </c>
      <c r="D45" s="6">
        <v>2.29</v>
      </c>
      <c r="E45" s="6"/>
      <c r="F45" s="2"/>
      <c r="G45" s="2"/>
    </row>
    <row r="46" spans="1:7" ht="12.75">
      <c r="A46" s="2"/>
      <c r="B46" s="2" t="s">
        <v>36</v>
      </c>
      <c r="C46" s="2">
        <v>0.01</v>
      </c>
      <c r="D46" s="6">
        <v>0.09</v>
      </c>
      <c r="E46" s="6"/>
      <c r="F46" s="2"/>
      <c r="G46" s="2"/>
    </row>
    <row r="47" spans="1:7" ht="12.75">
      <c r="A47" s="2"/>
      <c r="B47" s="2" t="s">
        <v>37</v>
      </c>
      <c r="C47" s="2">
        <v>0.44</v>
      </c>
      <c r="D47" s="2">
        <v>0.31</v>
      </c>
      <c r="E47" s="6"/>
      <c r="F47" s="2"/>
      <c r="G47" s="2"/>
    </row>
    <row r="48" spans="1:7" ht="12.75">
      <c r="A48" s="2"/>
      <c r="B48" s="7" t="s">
        <v>38</v>
      </c>
      <c r="C48" s="7">
        <v>0.13</v>
      </c>
      <c r="D48" s="9">
        <v>0</v>
      </c>
      <c r="E48" s="6"/>
      <c r="F48" s="2"/>
      <c r="G48" s="2"/>
    </row>
    <row r="49" spans="2:7" ht="38.25">
      <c r="B49" s="11" t="s">
        <v>39</v>
      </c>
      <c r="C49" s="2">
        <f>SUM(C41:C48)</f>
        <v>1814.7700000000002</v>
      </c>
      <c r="D49" s="6">
        <f>SUM(D41:D48)</f>
        <v>778.8000000000001</v>
      </c>
      <c r="E49" s="6">
        <f>(C49-D49)*100/ABS(D49)</f>
        <v>133.02131484334876</v>
      </c>
      <c r="F49" s="2" t="s">
        <v>12</v>
      </c>
      <c r="G49" s="2"/>
    </row>
    <row r="50" spans="1:7" ht="12.75">
      <c r="A50" s="1" t="s">
        <v>40</v>
      </c>
      <c r="B50" s="1" t="s">
        <v>41</v>
      </c>
      <c r="C50" s="6">
        <f>C17+C30+C36+C40</f>
        <v>6233.32</v>
      </c>
      <c r="D50" s="6">
        <f>D17+D20+D36+D40</f>
        <v>5160.2</v>
      </c>
      <c r="E50" s="6"/>
      <c r="F50" s="2"/>
      <c r="G50" s="2"/>
    </row>
    <row r="51" spans="1:7" ht="12.75">
      <c r="A51" s="2"/>
      <c r="B51" s="1" t="s">
        <v>42</v>
      </c>
      <c r="C51" s="2"/>
      <c r="D51" s="2"/>
      <c r="E51" s="6"/>
      <c r="F51" s="2"/>
      <c r="G51" s="2"/>
    </row>
    <row r="52" spans="1:7" ht="12.75">
      <c r="A52" s="2"/>
      <c r="B52" s="2"/>
      <c r="C52" s="2"/>
      <c r="D52" s="2"/>
      <c r="E52" s="6"/>
      <c r="F52" s="2"/>
      <c r="G52" s="2"/>
    </row>
    <row r="53" spans="1:7" ht="12.75">
      <c r="A53" s="2"/>
      <c r="B53" s="1" t="s">
        <v>9</v>
      </c>
      <c r="C53" s="2"/>
      <c r="D53" s="2"/>
      <c r="E53" s="6"/>
      <c r="F53" s="2"/>
      <c r="G53" s="2"/>
    </row>
    <row r="54" spans="1:7" ht="12.75">
      <c r="A54" s="2"/>
      <c r="B54" s="2"/>
      <c r="C54" s="2"/>
      <c r="D54" s="2"/>
      <c r="E54" s="6"/>
      <c r="F54" s="2"/>
      <c r="G54" s="2"/>
    </row>
    <row r="55" spans="1:7" ht="12.75">
      <c r="A55" s="2"/>
      <c r="B55" s="2" t="s">
        <v>43</v>
      </c>
      <c r="C55" s="2"/>
      <c r="D55" s="2"/>
      <c r="E55" s="6"/>
      <c r="F55" s="2"/>
      <c r="G55" s="2"/>
    </row>
    <row r="56" spans="1:7" ht="12.75">
      <c r="A56" s="2"/>
      <c r="B56" s="2" t="s">
        <v>44</v>
      </c>
      <c r="C56" s="6"/>
      <c r="D56" s="2"/>
      <c r="E56" s="6"/>
      <c r="F56" s="2"/>
      <c r="G56" s="2"/>
    </row>
    <row r="57" spans="1:7" ht="12.75">
      <c r="A57" s="2"/>
      <c r="B57" s="2" t="s">
        <v>45</v>
      </c>
      <c r="C57" s="6">
        <v>5.07</v>
      </c>
      <c r="D57" s="2">
        <v>1.86</v>
      </c>
      <c r="E57" s="6"/>
      <c r="F57" s="2"/>
      <c r="G57" s="2"/>
    </row>
    <row r="58" spans="1:7" ht="12.75">
      <c r="A58" s="2"/>
      <c r="B58" s="2" t="s">
        <v>46</v>
      </c>
      <c r="C58" s="6">
        <v>17</v>
      </c>
      <c r="D58" s="2">
        <v>26.74</v>
      </c>
      <c r="E58" s="6"/>
      <c r="F58" s="2"/>
      <c r="G58" s="2"/>
    </row>
    <row r="59" spans="1:7" ht="12.75">
      <c r="A59" s="2"/>
      <c r="B59" s="8" t="s">
        <v>47</v>
      </c>
      <c r="C59" s="6">
        <f>SUM(C57:C58)</f>
        <v>22.07</v>
      </c>
      <c r="D59" s="6">
        <f>SUM(D57:D58)</f>
        <v>28.599999999999998</v>
      </c>
      <c r="E59" s="6">
        <f>(C59-D59)*100/ABS(D59)</f>
        <v>-22.832167832167826</v>
      </c>
      <c r="F59" s="2" t="s">
        <v>12</v>
      </c>
      <c r="G59" s="2"/>
    </row>
    <row r="60" spans="1:7" ht="12.75">
      <c r="A60" s="2"/>
      <c r="B60" s="2" t="s">
        <v>48</v>
      </c>
      <c r="C60" s="2">
        <f>2188.09-0.66</f>
        <v>2187.4300000000003</v>
      </c>
      <c r="D60" s="6">
        <f>783.04-D76</f>
        <v>782.3199999999999</v>
      </c>
      <c r="E60" s="6"/>
      <c r="F60" s="2"/>
      <c r="G60" s="2"/>
    </row>
    <row r="61" spans="1:7" ht="12.75">
      <c r="A61" s="2"/>
      <c r="B61" s="2" t="s">
        <v>45</v>
      </c>
      <c r="C61" s="2">
        <v>1642.95</v>
      </c>
      <c r="D61" s="6">
        <v>377.33</v>
      </c>
      <c r="E61" s="6"/>
      <c r="F61" s="2"/>
      <c r="G61" s="2"/>
    </row>
    <row r="62" spans="1:7" ht="12.75">
      <c r="A62" s="2"/>
      <c r="B62" s="2" t="s">
        <v>46</v>
      </c>
      <c r="C62" s="2">
        <v>30.58</v>
      </c>
      <c r="D62" s="2">
        <f>0.02+26.34</f>
        <v>26.36</v>
      </c>
      <c r="E62" s="6"/>
      <c r="F62" s="2"/>
      <c r="G62" s="2"/>
    </row>
    <row r="63" spans="1:7" ht="12.75">
      <c r="A63" s="2"/>
      <c r="B63" s="2" t="s">
        <v>49</v>
      </c>
      <c r="C63" s="2">
        <v>410.94</v>
      </c>
      <c r="D63" s="2">
        <v>374.44</v>
      </c>
      <c r="E63" s="6"/>
      <c r="F63" s="6" t="s">
        <v>50</v>
      </c>
      <c r="G63" s="2"/>
    </row>
    <row r="64" spans="1:7" ht="12.75">
      <c r="A64" s="2"/>
      <c r="B64" s="2" t="s">
        <v>51</v>
      </c>
      <c r="C64" s="2">
        <v>1.24</v>
      </c>
      <c r="D64" s="2">
        <v>1.29</v>
      </c>
      <c r="E64" s="6"/>
      <c r="F64" s="2" t="s">
        <v>50</v>
      </c>
      <c r="G64" s="2"/>
    </row>
    <row r="65" spans="1:7" ht="12.75">
      <c r="A65" s="2"/>
      <c r="B65" s="2" t="s">
        <v>52</v>
      </c>
      <c r="C65" s="2">
        <v>1.71</v>
      </c>
      <c r="D65" s="2">
        <v>2.02</v>
      </c>
      <c r="E65" s="6"/>
      <c r="F65" s="2"/>
      <c r="G65" s="2"/>
    </row>
    <row r="66" spans="1:7" ht="12.75">
      <c r="A66" s="2"/>
      <c r="B66" s="2" t="s">
        <v>53</v>
      </c>
      <c r="C66" s="2">
        <v>100</v>
      </c>
      <c r="D66" s="2"/>
      <c r="E66" s="6"/>
      <c r="F66" s="2"/>
      <c r="G66" s="2"/>
    </row>
    <row r="67" spans="1:7" ht="12.75">
      <c r="A67" s="2"/>
      <c r="B67" s="2" t="s">
        <v>54</v>
      </c>
      <c r="C67" s="2"/>
      <c r="D67" s="2">
        <v>0.88</v>
      </c>
      <c r="E67" s="6"/>
      <c r="F67" s="2"/>
      <c r="G67" s="2"/>
    </row>
    <row r="68" spans="1:7" ht="12.75">
      <c r="A68" s="2"/>
      <c r="B68" s="2"/>
      <c r="C68" s="2">
        <f>SUM(C61:C66)</f>
        <v>2187.4199999999996</v>
      </c>
      <c r="D68" s="6">
        <f>SUM(D61:D67)</f>
        <v>782.3199999999999</v>
      </c>
      <c r="E68" s="6">
        <f>(C68-D68)*100/ABS(D68)</f>
        <v>179.6068105123223</v>
      </c>
      <c r="F68" s="2" t="s">
        <v>12</v>
      </c>
      <c r="G68" s="2" t="s">
        <v>50</v>
      </c>
    </row>
    <row r="69" spans="1:7" ht="12.75">
      <c r="A69" s="2"/>
      <c r="B69" s="2"/>
      <c r="C69" s="2"/>
      <c r="D69" s="2"/>
      <c r="E69" s="6"/>
      <c r="F69" s="2"/>
      <c r="G69" s="2"/>
    </row>
    <row r="70" spans="1:7" ht="12.75">
      <c r="A70" s="2"/>
      <c r="B70" s="2" t="s">
        <v>55</v>
      </c>
      <c r="C70" s="2"/>
      <c r="D70" s="2"/>
      <c r="E70" s="6"/>
      <c r="F70" s="2"/>
      <c r="G70" s="2"/>
    </row>
    <row r="71" spans="1:7" ht="12.75">
      <c r="A71" s="2"/>
      <c r="B71" s="2" t="s">
        <v>44</v>
      </c>
      <c r="C71" s="2"/>
      <c r="D71" s="2">
        <v>0</v>
      </c>
      <c r="E71" s="6"/>
      <c r="F71" s="2"/>
      <c r="G71" s="2"/>
    </row>
    <row r="72" spans="1:7" ht="12.75">
      <c r="A72" s="2"/>
      <c r="B72" s="2" t="s">
        <v>48</v>
      </c>
      <c r="C72" s="2"/>
      <c r="D72" s="2">
        <v>0</v>
      </c>
      <c r="E72" s="6"/>
      <c r="F72" s="2"/>
      <c r="G72" s="2"/>
    </row>
    <row r="73" spans="1:7" ht="12.75">
      <c r="A73" s="2"/>
      <c r="B73" s="2"/>
      <c r="C73" s="2"/>
      <c r="D73" s="2"/>
      <c r="E73" s="6"/>
      <c r="F73" s="2"/>
      <c r="G73" s="2"/>
    </row>
    <row r="74" spans="1:7" ht="12.75">
      <c r="A74" s="2"/>
      <c r="B74" s="2" t="s">
        <v>56</v>
      </c>
      <c r="C74" s="2"/>
      <c r="D74" s="2"/>
      <c r="E74" s="6"/>
      <c r="F74" s="2"/>
      <c r="G74" s="2"/>
    </row>
    <row r="75" spans="1:7" ht="12.75">
      <c r="A75" s="2"/>
      <c r="B75" s="2" t="s">
        <v>44</v>
      </c>
      <c r="C75" s="2"/>
      <c r="D75" s="2"/>
      <c r="E75" s="6"/>
      <c r="F75" s="2"/>
      <c r="G75" s="2"/>
    </row>
    <row r="76" spans="1:7" ht="12.75">
      <c r="A76" s="2"/>
      <c r="B76" s="2" t="s">
        <v>48</v>
      </c>
      <c r="C76" s="6">
        <v>0.66</v>
      </c>
      <c r="D76" s="6">
        <v>0.72</v>
      </c>
      <c r="E76" s="6">
        <f>(C76-D76)*100/ABS(0.39)</f>
        <v>-15.38461538461537</v>
      </c>
      <c r="F76" s="2" t="s">
        <v>12</v>
      </c>
      <c r="G76" s="2"/>
    </row>
    <row r="77" spans="1:7" ht="12.75">
      <c r="A77" s="2"/>
      <c r="B77" s="2" t="s">
        <v>57</v>
      </c>
      <c r="C77" s="2"/>
      <c r="D77" s="2"/>
      <c r="E77" s="6"/>
      <c r="F77" s="2"/>
      <c r="G77" s="2"/>
    </row>
    <row r="78" spans="1:7" ht="12.75">
      <c r="A78" s="2"/>
      <c r="B78" s="2" t="s">
        <v>58</v>
      </c>
      <c r="C78" s="2"/>
      <c r="D78" s="2"/>
      <c r="E78" s="6"/>
      <c r="F78" s="2"/>
      <c r="G78" s="2"/>
    </row>
    <row r="79" spans="1:7" ht="12.75">
      <c r="A79" s="2"/>
      <c r="B79" s="1" t="s">
        <v>30</v>
      </c>
      <c r="C79" s="2"/>
      <c r="D79" s="2"/>
      <c r="E79" s="6"/>
      <c r="F79" s="2"/>
      <c r="G79" s="2"/>
    </row>
    <row r="80" spans="1:7" ht="12.75">
      <c r="A80" s="2"/>
      <c r="C80" s="6">
        <f>5438.92-100.81-2707.09-1924.73</f>
        <v>706.2899999999995</v>
      </c>
      <c r="D80">
        <f>5132.73-18.64-4123.74-520.88</f>
        <v>469.46999999999946</v>
      </c>
      <c r="E80" s="6"/>
      <c r="F80" s="2"/>
      <c r="G80" s="2"/>
    </row>
    <row r="81" spans="1:7" ht="12.75">
      <c r="A81" s="2"/>
      <c r="B81" s="2" t="s">
        <v>31</v>
      </c>
      <c r="C81" s="2">
        <v>489.08</v>
      </c>
      <c r="D81" s="2">
        <v>425.49</v>
      </c>
      <c r="E81" s="6"/>
      <c r="F81" s="2"/>
      <c r="G81" s="2"/>
    </row>
    <row r="82" spans="1:7" ht="12.75">
      <c r="A82" s="2"/>
      <c r="B82" s="2" t="s">
        <v>32</v>
      </c>
      <c r="C82" s="2">
        <v>15.18</v>
      </c>
      <c r="D82" s="2">
        <v>15.28</v>
      </c>
      <c r="E82" s="6"/>
      <c r="F82" s="2"/>
      <c r="G82" s="2"/>
    </row>
    <row r="83" spans="1:7" ht="12.75">
      <c r="A83" s="2"/>
      <c r="B83" s="2" t="s">
        <v>33</v>
      </c>
      <c r="C83" s="2">
        <v>188.35</v>
      </c>
      <c r="D83" s="6">
        <v>25.24</v>
      </c>
      <c r="E83" s="6"/>
      <c r="F83" s="2"/>
      <c r="G83" s="2"/>
    </row>
    <row r="84" spans="1:7" ht="12.75">
      <c r="A84" s="2"/>
      <c r="B84" s="2" t="s">
        <v>34</v>
      </c>
      <c r="C84" s="2">
        <v>4.29</v>
      </c>
      <c r="D84" s="6">
        <v>1.41</v>
      </c>
      <c r="E84" s="6"/>
      <c r="F84" s="2"/>
      <c r="G84" s="2"/>
    </row>
    <row r="85" spans="1:7" ht="12.75">
      <c r="A85" s="2"/>
      <c r="B85" s="2" t="s">
        <v>59</v>
      </c>
      <c r="C85" s="2">
        <v>0.02</v>
      </c>
      <c r="D85" s="2">
        <v>0.08</v>
      </c>
      <c r="E85" s="6"/>
      <c r="F85" s="2"/>
      <c r="G85" s="2"/>
    </row>
    <row r="86" spans="1:7" ht="12.75">
      <c r="A86" s="2"/>
      <c r="B86" s="2" t="s">
        <v>35</v>
      </c>
      <c r="C86" s="2">
        <v>8.88</v>
      </c>
      <c r="D86" s="2">
        <v>1.77</v>
      </c>
      <c r="E86" s="6"/>
      <c r="F86" s="2"/>
      <c r="G86" s="2"/>
    </row>
    <row r="87" spans="1:7" ht="12.75">
      <c r="A87" s="2"/>
      <c r="B87" s="7" t="s">
        <v>36</v>
      </c>
      <c r="C87" s="7">
        <v>0</v>
      </c>
      <c r="D87" s="9">
        <v>-0.1</v>
      </c>
      <c r="E87" s="6"/>
      <c r="F87" s="2"/>
      <c r="G87" s="2"/>
    </row>
    <row r="88" spans="1:7" ht="12.75">
      <c r="A88" s="2"/>
      <c r="B88" s="2" t="s">
        <v>37</v>
      </c>
      <c r="C88" s="2">
        <v>0.49</v>
      </c>
      <c r="D88" s="2">
        <v>0.3</v>
      </c>
      <c r="E88" s="6"/>
      <c r="F88" s="2"/>
      <c r="G88" s="2"/>
    </row>
    <row r="89" spans="1:7" ht="12.75">
      <c r="A89" s="2"/>
      <c r="B89" s="1" t="s">
        <v>60</v>
      </c>
      <c r="C89" s="6">
        <f>SUM(C81:C88)</f>
        <v>706.29</v>
      </c>
      <c r="D89" s="2">
        <f>SUM(D81:D88)</f>
        <v>469.46999999999997</v>
      </c>
      <c r="E89" s="6">
        <f>(C89-D89)*100/ABS(D89)</f>
        <v>50.444117835005436</v>
      </c>
      <c r="F89" s="2" t="s">
        <v>12</v>
      </c>
      <c r="G89" s="2"/>
    </row>
    <row r="90" spans="1:7" ht="12.75">
      <c r="A90" s="1" t="s">
        <v>61</v>
      </c>
      <c r="B90" s="1" t="s">
        <v>62</v>
      </c>
      <c r="C90" s="6">
        <f>+C59+C68+C76+C89</f>
        <v>2916.4399999999996</v>
      </c>
      <c r="D90" s="6">
        <f>+D59+D68+D76+D89</f>
        <v>1281.11</v>
      </c>
      <c r="E90" s="6">
        <f>(C90-D90)*100/ABS(D90)</f>
        <v>127.64946023370358</v>
      </c>
      <c r="F90" s="2" t="s">
        <v>12</v>
      </c>
      <c r="G90" s="2"/>
    </row>
    <row r="91" spans="1:7" ht="12.75">
      <c r="A91" s="2"/>
      <c r="B91" s="2"/>
      <c r="C91" s="2"/>
      <c r="D91" s="2"/>
      <c r="E91" s="6"/>
      <c r="F91" s="2"/>
      <c r="G91" s="2"/>
    </row>
    <row r="92" spans="1:7" ht="12.75">
      <c r="A92" s="1" t="s">
        <v>63</v>
      </c>
      <c r="B92" s="1" t="s">
        <v>64</v>
      </c>
      <c r="C92" s="2">
        <f>+C50-C90</f>
        <v>3316.88</v>
      </c>
      <c r="D92" s="2">
        <f>+D50-D90</f>
        <v>3879.09</v>
      </c>
      <c r="E92" s="6">
        <f>(C92-D92)*100/ABS(D92)</f>
        <v>-14.493347666591907</v>
      </c>
      <c r="F92" s="2" t="s">
        <v>12</v>
      </c>
      <c r="G92" s="2"/>
    </row>
    <row r="95" ht="12.75">
      <c r="A95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2005-12-05T12:49:37Z</dcterms:created>
  <dcterms:modified xsi:type="dcterms:W3CDTF">2005-12-05T12:55:37Z</dcterms:modified>
  <cp:category/>
  <cp:version/>
  <cp:contentType/>
  <cp:contentStatus/>
</cp:coreProperties>
</file>